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schinenkostenrechnung" sheetId="2" r:id="rId1"/>
  </sheets>
  <definedNames>
    <definedName name="_xlnm.Print_Area" localSheetId="0">Maschinenkostenrechnung!$A$1:$H$44</definedName>
  </definedNames>
  <calcPr calcId="145621"/>
</workbook>
</file>

<file path=xl/calcChain.xml><?xml version="1.0" encoding="utf-8"?>
<calcChain xmlns="http://schemas.openxmlformats.org/spreadsheetml/2006/main">
  <c r="D15" i="2" l="1"/>
  <c r="B15" i="2"/>
  <c r="D7" i="2" l="1"/>
  <c r="B7" i="2"/>
  <c r="B17" i="2" l="1"/>
  <c r="B21" i="2"/>
  <c r="B20" i="2"/>
  <c r="D17" i="2"/>
  <c r="D21" i="2"/>
  <c r="D20" i="2"/>
  <c r="G43" i="2"/>
  <c r="D43" i="2"/>
  <c r="B43" i="2"/>
  <c r="D31" i="2" l="1"/>
  <c r="G30" i="2"/>
  <c r="D30" i="2"/>
  <c r="D34" i="2" s="1"/>
  <c r="B30" i="2"/>
  <c r="G36" i="2" l="1"/>
  <c r="G34" i="2"/>
  <c r="B34" i="2"/>
  <c r="B36" i="2" s="1"/>
  <c r="G41" i="2"/>
  <c r="G44" i="2" l="1"/>
  <c r="D36" i="2"/>
  <c r="B9" i="2" l="1"/>
  <c r="B22" i="2" s="1"/>
  <c r="B23" i="2" s="1"/>
  <c r="D9" i="2"/>
  <c r="D22" i="2" s="1"/>
  <c r="D23" i="2" s="1"/>
  <c r="D39" i="2"/>
  <c r="B39" i="2"/>
  <c r="B24" i="2" l="1"/>
  <c r="B40" i="2" s="1"/>
  <c r="B41" i="2" s="1"/>
  <c r="D24" i="2"/>
  <c r="D40" i="2" s="1"/>
  <c r="D41" i="2" s="1"/>
  <c r="D44" i="2" l="1"/>
  <c r="B44" i="2"/>
</calcChain>
</file>

<file path=xl/sharedStrings.xml><?xml version="1.0" encoding="utf-8"?>
<sst xmlns="http://schemas.openxmlformats.org/spreadsheetml/2006/main" count="98" uniqueCount="43">
  <si>
    <t>m³</t>
  </si>
  <si>
    <t>Leistung pro Std.</t>
  </si>
  <si>
    <t>kalk. Zinssatz  p. a.</t>
  </si>
  <si>
    <t>Jahre</t>
  </si>
  <si>
    <t xml:space="preserve">Restwert </t>
  </si>
  <si>
    <t>Bezeichnung d. Investition:</t>
  </si>
  <si>
    <t>Investitionskosten-Kalkulation</t>
  </si>
  <si>
    <t>€/a</t>
  </si>
  <si>
    <t>€</t>
  </si>
  <si>
    <t>Anschaffungswert</t>
  </si>
  <si>
    <t>Fass/h</t>
  </si>
  <si>
    <t>Gemeinschafts- Güllefass</t>
  </si>
  <si>
    <t>/100Bh</t>
  </si>
  <si>
    <t>Maschinenring</t>
  </si>
  <si>
    <t>€/Bh</t>
  </si>
  <si>
    <t>Stundenauslastung Eigenbetrieb</t>
  </si>
  <si>
    <t>h</t>
  </si>
  <si>
    <t>Stundenauslastung Gemeinschaft</t>
  </si>
  <si>
    <t>variable Kosten</t>
  </si>
  <si>
    <t>Fixkosten</t>
  </si>
  <si>
    <t>Gesamtkosten Traktor</t>
  </si>
  <si>
    <t>Gemeinschaftsmitlieder</t>
  </si>
  <si>
    <t>Gesamt Fixkosten/Jahr</t>
  </si>
  <si>
    <t>Gesamt Fixkosten/Jahr/Mitglied</t>
  </si>
  <si>
    <t>Gesamtkosten Güllefass</t>
  </si>
  <si>
    <t>Güllefass - Eigenmechanisierung</t>
  </si>
  <si>
    <t>Güllefass 6 m³</t>
  </si>
  <si>
    <t>Preise und Kosten inkl. Ust</t>
  </si>
  <si>
    <t>Verzinsung</t>
  </si>
  <si>
    <t>Versicherung und Unterbringung</t>
  </si>
  <si>
    <t xml:space="preserve">Durschnittlich gebundenes Kapital </t>
  </si>
  <si>
    <t>Abschreibung</t>
  </si>
  <si>
    <t>Fassungsvermögen</t>
  </si>
  <si>
    <t>Nutzungsdauer</t>
  </si>
  <si>
    <t>Jährliche Ausbringungsmenge in m³</t>
  </si>
  <si>
    <t>Wartungs- und Reparatursatz Güllefass</t>
  </si>
  <si>
    <t>Wartungs- und Reparaturkosten/Bh</t>
  </si>
  <si>
    <t>Ausbringungskosten</t>
  </si>
  <si>
    <t>Maschinenkosten Gülleausbringung/Jahr</t>
  </si>
  <si>
    <t xml:space="preserve">Allradtraktor (95 PS) </t>
  </si>
  <si>
    <t>Allradtraktor (95 PS) für Ausbringung p. a.</t>
  </si>
  <si>
    <t>Güllefass für Ausbringung p. a.</t>
  </si>
  <si>
    <t>Auslastung p.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</si>
</sst>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C07]\ * #,##0.00_-;\-[$€-C07]\ * #,##0.00_-;_-[$€-C07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rgb="FF4C8F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4C8F21"/>
        <bgColor indexed="64"/>
      </patternFill>
    </fill>
    <fill>
      <patternFill patternType="solid">
        <fgColor rgb="FFCBD3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2" fillId="0" borderId="0" xfId="2" applyBorder="1"/>
    <xf numFmtId="0" fontId="2" fillId="0" borderId="0" xfId="2"/>
    <xf numFmtId="0" fontId="0" fillId="0" borderId="0" xfId="0" applyAlignment="1">
      <alignment horizontal="center"/>
    </xf>
    <xf numFmtId="4" fontId="2" fillId="0" borderId="0" xfId="2" applyNumberFormat="1" applyFill="1"/>
    <xf numFmtId="0" fontId="0" fillId="0" borderId="0" xfId="0" applyAlignment="1">
      <alignment wrapText="1"/>
    </xf>
    <xf numFmtId="0" fontId="2" fillId="0" borderId="0" xfId="2" applyBorder="1" applyAlignment="1">
      <alignment wrapText="1"/>
    </xf>
    <xf numFmtId="0" fontId="2" fillId="0" borderId="0" xfId="2" applyFill="1" applyAlignment="1">
      <alignment wrapText="1"/>
    </xf>
    <xf numFmtId="0" fontId="0" fillId="0" borderId="0" xfId="0" applyFill="1"/>
    <xf numFmtId="10" fontId="2" fillId="0" borderId="0" xfId="2" applyNumberFormat="1" applyFill="1"/>
    <xf numFmtId="0" fontId="0" fillId="0" borderId="0" xfId="0" applyFill="1" applyAlignment="1">
      <alignment wrapText="1"/>
    </xf>
    <xf numFmtId="0" fontId="2" fillId="2" borderId="0" xfId="2" applyFill="1" applyBorder="1"/>
    <xf numFmtId="2" fontId="2" fillId="2" borderId="0" xfId="2" applyNumberFormat="1" applyFill="1" applyBorder="1"/>
    <xf numFmtId="2" fontId="2" fillId="0" borderId="0" xfId="2" applyNumberFormat="1" applyBorder="1"/>
    <xf numFmtId="0" fontId="2" fillId="0" borderId="0" xfId="2" applyFill="1"/>
    <xf numFmtId="0" fontId="2" fillId="0" borderId="0" xfId="2" applyFill="1" applyBorder="1"/>
    <xf numFmtId="4" fontId="2" fillId="0" borderId="0" xfId="2" applyNumberFormat="1" applyFill="1" applyBorder="1"/>
    <xf numFmtId="0" fontId="2" fillId="0" borderId="0" xfId="2" applyFill="1" applyBorder="1" applyAlignment="1"/>
    <xf numFmtId="2" fontId="2" fillId="0" borderId="0" xfId="2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2" fillId="0" borderId="1" xfId="2" applyBorder="1"/>
    <xf numFmtId="43" fontId="0" fillId="0" borderId="0" xfId="1" applyFont="1" applyFill="1" applyBorder="1"/>
    <xf numFmtId="0" fontId="4" fillId="0" borderId="0" xfId="2" applyFont="1" applyFill="1" applyBorder="1"/>
    <xf numFmtId="0" fontId="5" fillId="0" borderId="0" xfId="0" applyFont="1" applyFill="1" applyBorder="1"/>
    <xf numFmtId="0" fontId="8" fillId="3" borderId="0" xfId="2" applyFont="1" applyFill="1"/>
    <xf numFmtId="0" fontId="6" fillId="3" borderId="0" xfId="2" applyFont="1" applyFill="1"/>
    <xf numFmtId="0" fontId="6" fillId="3" borderId="0" xfId="2" applyFont="1" applyFill="1" applyAlignment="1">
      <alignment wrapText="1"/>
    </xf>
    <xf numFmtId="0" fontId="3" fillId="4" borderId="0" xfId="2" applyFont="1" applyFill="1"/>
    <xf numFmtId="0" fontId="0" fillId="4" borderId="0" xfId="0" applyFill="1"/>
    <xf numFmtId="4" fontId="2" fillId="4" borderId="0" xfId="2" applyNumberFormat="1" applyFill="1"/>
    <xf numFmtId="4" fontId="2" fillId="4" borderId="0" xfId="2" applyNumberFormat="1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4" borderId="0" xfId="2" applyFill="1" applyAlignment="1">
      <alignment wrapText="1"/>
    </xf>
    <xf numFmtId="0" fontId="2" fillId="0" borderId="0" xfId="2" applyFill="1" applyBorder="1" applyAlignment="1">
      <alignment wrapText="1"/>
    </xf>
    <xf numFmtId="0" fontId="0" fillId="4" borderId="0" xfId="0" applyFill="1" applyBorder="1"/>
    <xf numFmtId="0" fontId="6" fillId="3" borderId="0" xfId="2" applyFont="1" applyFill="1" applyBorder="1"/>
    <xf numFmtId="0" fontId="6" fillId="3" borderId="0" xfId="2" applyFont="1" applyFill="1" applyBorder="1" applyAlignment="1">
      <alignment wrapText="1"/>
    </xf>
    <xf numFmtId="0" fontId="2" fillId="0" borderId="1" xfId="2" applyFill="1" applyBorder="1"/>
    <xf numFmtId="2" fontId="2" fillId="0" borderId="1" xfId="2" applyNumberFormat="1" applyFill="1" applyBorder="1"/>
    <xf numFmtId="0" fontId="0" fillId="0" borderId="1" xfId="0" applyFill="1" applyBorder="1"/>
    <xf numFmtId="4" fontId="2" fillId="0" borderId="1" xfId="2" applyNumberFormat="1" applyFill="1" applyBorder="1"/>
    <xf numFmtId="0" fontId="2" fillId="0" borderId="1" xfId="2" applyFill="1" applyBorder="1" applyAlignment="1"/>
    <xf numFmtId="0" fontId="3" fillId="0" borderId="1" xfId="2" applyFont="1" applyFill="1" applyBorder="1"/>
    <xf numFmtId="4" fontId="3" fillId="0" borderId="1" xfId="2" applyNumberFormat="1" applyFont="1" applyFill="1" applyBorder="1"/>
    <xf numFmtId="0" fontId="6" fillId="0" borderId="0" xfId="2" applyFont="1" applyFill="1"/>
    <xf numFmtId="14" fontId="6" fillId="0" borderId="0" xfId="2" applyNumberFormat="1" applyFont="1" applyFill="1"/>
    <xf numFmtId="0" fontId="9" fillId="0" borderId="0" xfId="0" applyFont="1" applyFill="1"/>
    <xf numFmtId="0" fontId="10" fillId="0" borderId="0" xfId="0" applyFont="1" applyFill="1" applyBorder="1"/>
    <xf numFmtId="4" fontId="3" fillId="0" borderId="0" xfId="2" applyNumberFormat="1" applyFont="1" applyFill="1"/>
    <xf numFmtId="0" fontId="3" fillId="0" borderId="0" xfId="2" applyFont="1" applyFill="1"/>
    <xf numFmtId="0" fontId="2" fillId="0" borderId="0" xfId="2" applyFont="1" applyFill="1" applyBorder="1"/>
    <xf numFmtId="4" fontId="3" fillId="0" borderId="0" xfId="2" applyNumberFormat="1" applyFont="1" applyFill="1" applyBorder="1"/>
    <xf numFmtId="0" fontId="3" fillId="0" borderId="0" xfId="2" applyFont="1" applyFill="1" applyBorder="1" applyAlignment="1"/>
    <xf numFmtId="0" fontId="3" fillId="0" borderId="1" xfId="2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4" fontId="2" fillId="0" borderId="0" xfId="2" applyNumberFormat="1" applyFont="1" applyFill="1" applyBorder="1"/>
    <xf numFmtId="0" fontId="2" fillId="0" borderId="0" xfId="2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2" fillId="2" borderId="0" xfId="2" applyFill="1" applyBorder="1" applyAlignment="1"/>
    <xf numFmtId="2" fontId="0" fillId="0" borderId="0" xfId="0" applyNumberFormat="1" applyBorder="1"/>
    <xf numFmtId="0" fontId="3" fillId="0" borderId="0" xfId="2" applyFont="1" applyFill="1" applyBorder="1"/>
    <xf numFmtId="0" fontId="2" fillId="0" borderId="1" xfId="2" applyFill="1" applyBorder="1" applyAlignment="1">
      <alignment wrapText="1"/>
    </xf>
    <xf numFmtId="0" fontId="6" fillId="3" borderId="0" xfId="2" applyFont="1" applyFill="1" applyBorder="1" applyAlignment="1">
      <alignment horizontal="right"/>
    </xf>
    <xf numFmtId="0" fontId="3" fillId="4" borderId="0" xfId="2" applyFont="1" applyFill="1" applyAlignment="1">
      <alignment horizontal="right"/>
    </xf>
    <xf numFmtId="0" fontId="0" fillId="0" borderId="0" xfId="0" applyFill="1" applyAlignment="1">
      <alignment horizontal="right"/>
    </xf>
    <xf numFmtId="4" fontId="2" fillId="0" borderId="0" xfId="2" applyNumberFormat="1" applyFill="1" applyAlignment="1">
      <alignment horizontal="right" vertic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Medium9"/>
  <colors>
    <mruColors>
      <color rgb="FF4C8F21"/>
      <color rgb="FFCBD300"/>
      <color rgb="FFF9FF89"/>
      <color rgb="FF95DC6A"/>
      <color rgb="FFF4FF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H10" sqref="H10"/>
    </sheetView>
  </sheetViews>
  <sheetFormatPr baseColWidth="10" defaultRowHeight="15" x14ac:dyDescent="0.25"/>
  <cols>
    <col min="1" max="1" width="48" bestFit="1" customWidth="1"/>
    <col min="2" max="2" width="31.140625" bestFit="1" customWidth="1"/>
    <col min="3" max="3" width="6.85546875" style="5" bestFit="1" customWidth="1"/>
    <col min="4" max="4" width="24" bestFit="1" customWidth="1"/>
    <col min="5" max="5" width="14.5703125" customWidth="1"/>
    <col min="6" max="6" width="7.42578125" bestFit="1" customWidth="1"/>
    <col min="7" max="7" width="18.5703125" bestFit="1" customWidth="1"/>
    <col min="8" max="8" width="13.28515625" customWidth="1"/>
    <col min="9" max="9" width="20.85546875" customWidth="1"/>
    <col min="10" max="10" width="25.140625" bestFit="1" customWidth="1"/>
    <col min="11" max="11" width="30" bestFit="1" customWidth="1"/>
    <col min="12" max="12" width="12" bestFit="1" customWidth="1"/>
  </cols>
  <sheetData>
    <row r="1" spans="1:19" s="48" customFormat="1" ht="20.25" x14ac:dyDescent="0.3">
      <c r="A1" s="25" t="s">
        <v>6</v>
      </c>
      <c r="B1" s="26"/>
      <c r="C1" s="27"/>
      <c r="D1" s="26"/>
      <c r="E1" s="26"/>
      <c r="F1" s="26"/>
      <c r="G1" s="26"/>
      <c r="H1" s="26"/>
      <c r="I1" s="47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x14ac:dyDescent="0.25">
      <c r="A2" t="s">
        <v>27</v>
      </c>
    </row>
    <row r="3" spans="1:19" s="51" customFormat="1" ht="12.75" x14ac:dyDescent="0.2">
      <c r="A3" s="28" t="s">
        <v>5</v>
      </c>
      <c r="B3" s="68" t="s">
        <v>25</v>
      </c>
      <c r="C3" s="68"/>
      <c r="D3" s="68" t="s">
        <v>11</v>
      </c>
      <c r="E3" s="68"/>
      <c r="F3" s="68"/>
      <c r="G3" s="68" t="s">
        <v>13</v>
      </c>
      <c r="H3" s="28"/>
    </row>
    <row r="4" spans="1:19" x14ac:dyDescent="0.25">
      <c r="A4" s="14" t="s">
        <v>32</v>
      </c>
      <c r="B4" s="8">
        <v>4</v>
      </c>
      <c r="C4" s="10" t="s">
        <v>0</v>
      </c>
      <c r="D4" s="8">
        <v>6</v>
      </c>
      <c r="E4" s="8" t="s">
        <v>0</v>
      </c>
      <c r="F4" s="8"/>
      <c r="G4" s="69">
        <v>6</v>
      </c>
      <c r="H4" s="8" t="s">
        <v>0</v>
      </c>
      <c r="I4" s="8"/>
    </row>
    <row r="5" spans="1:19" x14ac:dyDescent="0.25">
      <c r="A5" s="14" t="s">
        <v>21</v>
      </c>
      <c r="B5" s="8">
        <v>1</v>
      </c>
      <c r="C5" s="10"/>
      <c r="D5" s="8">
        <v>5</v>
      </c>
      <c r="E5" s="8"/>
      <c r="F5" s="8"/>
      <c r="G5" s="69"/>
      <c r="H5" s="8"/>
      <c r="I5" s="8"/>
    </row>
    <row r="6" spans="1:19" x14ac:dyDescent="0.25">
      <c r="A6" s="14" t="s">
        <v>34</v>
      </c>
      <c r="B6" s="4">
        <v>800</v>
      </c>
      <c r="C6" s="10" t="s">
        <v>0</v>
      </c>
      <c r="D6" s="4">
        <v>4000</v>
      </c>
      <c r="E6" s="8" t="s">
        <v>0</v>
      </c>
      <c r="F6" s="8"/>
      <c r="G6" s="69"/>
      <c r="H6" s="8"/>
      <c r="I6" s="8"/>
    </row>
    <row r="7" spans="1:19" x14ac:dyDescent="0.25">
      <c r="A7" s="14" t="s">
        <v>9</v>
      </c>
      <c r="B7" s="4">
        <f>10500*1.2</f>
        <v>12600</v>
      </c>
      <c r="C7" s="7" t="s">
        <v>8</v>
      </c>
      <c r="D7" s="4">
        <f>14100*1.2</f>
        <v>16920</v>
      </c>
      <c r="E7" s="7" t="s">
        <v>8</v>
      </c>
      <c r="F7" s="8"/>
      <c r="G7" s="70" t="s">
        <v>26</v>
      </c>
      <c r="H7" s="4">
        <v>13.2</v>
      </c>
      <c r="I7" s="8"/>
    </row>
    <row r="8" spans="1:19" x14ac:dyDescent="0.25">
      <c r="A8" s="14" t="s">
        <v>4</v>
      </c>
      <c r="B8" s="4">
        <v>2000</v>
      </c>
      <c r="C8" s="7" t="s">
        <v>8</v>
      </c>
      <c r="D8" s="4">
        <v>2000</v>
      </c>
      <c r="E8" s="7" t="s">
        <v>8</v>
      </c>
      <c r="F8" s="8"/>
      <c r="G8" s="70"/>
      <c r="H8" s="4"/>
      <c r="I8" s="8"/>
    </row>
    <row r="9" spans="1:19" x14ac:dyDescent="0.25">
      <c r="A9" s="14" t="s">
        <v>30</v>
      </c>
      <c r="B9" s="4">
        <f>(B7+B8)/2</f>
        <v>7300</v>
      </c>
      <c r="C9" s="7" t="s">
        <v>8</v>
      </c>
      <c r="D9" s="4">
        <f>(D7+D8)/2</f>
        <v>9460</v>
      </c>
      <c r="E9" s="7" t="s">
        <v>8</v>
      </c>
      <c r="F9" s="8"/>
      <c r="G9" s="70" t="s">
        <v>39</v>
      </c>
      <c r="H9" s="4">
        <v>31.3</v>
      </c>
      <c r="I9" s="8"/>
    </row>
    <row r="10" spans="1:19" x14ac:dyDescent="0.25">
      <c r="A10" s="14" t="s">
        <v>33</v>
      </c>
      <c r="B10" s="4">
        <v>20</v>
      </c>
      <c r="C10" s="7" t="s">
        <v>3</v>
      </c>
      <c r="D10" s="4">
        <v>12</v>
      </c>
      <c r="E10" s="7" t="s">
        <v>3</v>
      </c>
      <c r="F10" s="8"/>
      <c r="G10" s="4"/>
      <c r="H10" s="4"/>
      <c r="I10" s="8"/>
    </row>
    <row r="11" spans="1:19" x14ac:dyDescent="0.25">
      <c r="A11" s="14" t="s">
        <v>2</v>
      </c>
      <c r="B11" s="9">
        <v>0.03</v>
      </c>
      <c r="C11" s="7"/>
      <c r="D11" s="9">
        <v>0.03</v>
      </c>
      <c r="E11" s="7"/>
      <c r="F11" s="8"/>
      <c r="G11" s="9"/>
      <c r="H11" s="4"/>
      <c r="I11" s="8"/>
      <c r="N11" s="3"/>
    </row>
    <row r="12" spans="1:19" x14ac:dyDescent="0.25">
      <c r="A12" s="14" t="s">
        <v>29</v>
      </c>
      <c r="B12" s="9">
        <v>0.02</v>
      </c>
      <c r="C12" s="7"/>
      <c r="D12" s="9">
        <v>0.02</v>
      </c>
      <c r="E12" s="7"/>
      <c r="F12" s="8"/>
      <c r="G12" s="9"/>
      <c r="H12" s="4"/>
      <c r="I12" s="8"/>
      <c r="N12" s="3"/>
    </row>
    <row r="13" spans="1:19" x14ac:dyDescent="0.25">
      <c r="E13" s="5"/>
      <c r="G13" s="8"/>
      <c r="H13" s="10"/>
      <c r="I13" s="8"/>
      <c r="N13" s="3"/>
    </row>
    <row r="14" spans="1:19" s="8" customFormat="1" x14ac:dyDescent="0.25">
      <c r="A14" s="28" t="s">
        <v>18</v>
      </c>
      <c r="B14" s="30"/>
      <c r="C14" s="34"/>
      <c r="D14" s="30"/>
      <c r="E14" s="34"/>
      <c r="F14" s="29"/>
      <c r="G14" s="30"/>
      <c r="H14" s="34"/>
      <c r="K14" s="56"/>
    </row>
    <row r="15" spans="1:19" x14ac:dyDescent="0.25">
      <c r="A15" s="4" t="s">
        <v>39</v>
      </c>
      <c r="B15" s="50">
        <f>13.77*1.2</f>
        <v>16.523999999999997</v>
      </c>
      <c r="C15" s="51" t="s">
        <v>14</v>
      </c>
      <c r="D15" s="50">
        <f>13.77*1.2</f>
        <v>16.523999999999997</v>
      </c>
      <c r="E15" s="51" t="s">
        <v>14</v>
      </c>
      <c r="G15" s="16"/>
      <c r="H15" s="35"/>
      <c r="I15" s="19"/>
      <c r="K15" s="3"/>
    </row>
    <row r="16" spans="1:19" x14ac:dyDescent="0.25">
      <c r="A16" s="14" t="s">
        <v>35</v>
      </c>
      <c r="B16" s="9">
        <v>0.02</v>
      </c>
      <c r="C16" s="7" t="s">
        <v>12</v>
      </c>
      <c r="D16" s="9">
        <v>0.03</v>
      </c>
      <c r="E16" s="7" t="s">
        <v>12</v>
      </c>
      <c r="G16" s="23"/>
      <c r="H16" s="15"/>
      <c r="I16" s="15"/>
      <c r="N16" s="3"/>
    </row>
    <row r="17" spans="1:14" s="32" customFormat="1" x14ac:dyDescent="0.25">
      <c r="A17" s="52" t="s">
        <v>36</v>
      </c>
      <c r="B17" s="53">
        <f>B7*B16/100</f>
        <v>2.52</v>
      </c>
      <c r="C17" s="54" t="s">
        <v>14</v>
      </c>
      <c r="D17" s="53">
        <f>D7*D16/100</f>
        <v>5.0759999999999996</v>
      </c>
      <c r="E17" s="54" t="s">
        <v>14</v>
      </c>
      <c r="G17" s="19"/>
      <c r="H17" s="19"/>
      <c r="I17" s="19"/>
      <c r="N17" s="33"/>
    </row>
    <row r="18" spans="1:14" s="32" customFormat="1" x14ac:dyDescent="0.25">
      <c r="A18" s="52"/>
      <c r="B18" s="53"/>
      <c r="C18" s="54"/>
      <c r="D18" s="53"/>
      <c r="E18" s="54"/>
      <c r="G18" s="19"/>
      <c r="H18" s="19"/>
      <c r="I18" s="19"/>
      <c r="N18" s="33"/>
    </row>
    <row r="19" spans="1:14" s="8" customFormat="1" x14ac:dyDescent="0.25">
      <c r="A19" s="28" t="s">
        <v>19</v>
      </c>
      <c r="B19" s="31"/>
      <c r="C19" s="34"/>
      <c r="D19" s="31"/>
      <c r="E19" s="34"/>
      <c r="F19" s="29"/>
      <c r="G19" s="36"/>
      <c r="H19" s="36"/>
      <c r="I19" s="19"/>
      <c r="N19" s="56"/>
    </row>
    <row r="20" spans="1:14" x14ac:dyDescent="0.25">
      <c r="A20" s="2" t="s">
        <v>31</v>
      </c>
      <c r="B20" s="4">
        <f>(B7-B8)/B10</f>
        <v>530</v>
      </c>
      <c r="C20" s="7" t="s">
        <v>7</v>
      </c>
      <c r="D20" s="4">
        <f>(D7-D8)/D10</f>
        <v>1243.3333333333333</v>
      </c>
      <c r="E20" s="7" t="s">
        <v>7</v>
      </c>
      <c r="F20" s="8"/>
      <c r="G20" s="19"/>
      <c r="H20" s="22"/>
      <c r="I20" s="19"/>
      <c r="N20" s="3"/>
    </row>
    <row r="21" spans="1:14" x14ac:dyDescent="0.25">
      <c r="A21" s="2" t="s">
        <v>29</v>
      </c>
      <c r="B21" s="4">
        <f>B12*B7</f>
        <v>252</v>
      </c>
      <c r="C21" s="7" t="s">
        <v>7</v>
      </c>
      <c r="D21" s="4">
        <f>D12*D7</f>
        <v>338.40000000000003</v>
      </c>
      <c r="E21" s="7" t="s">
        <v>7</v>
      </c>
      <c r="F21" s="8"/>
      <c r="G21" s="19"/>
      <c r="H21" s="19"/>
      <c r="I21" s="19"/>
      <c r="N21" s="3"/>
    </row>
    <row r="22" spans="1:14" x14ac:dyDescent="0.25">
      <c r="A22" s="14" t="s">
        <v>28</v>
      </c>
      <c r="B22" s="4">
        <f>B9*B11</f>
        <v>219</v>
      </c>
      <c r="C22" s="7" t="s">
        <v>7</v>
      </c>
      <c r="D22" s="4">
        <f>D9*D11</f>
        <v>283.8</v>
      </c>
      <c r="E22" s="7" t="s">
        <v>7</v>
      </c>
      <c r="F22" s="8"/>
      <c r="G22" s="24"/>
      <c r="H22" s="20"/>
      <c r="I22" s="19"/>
      <c r="N22" s="3"/>
    </row>
    <row r="23" spans="1:14" s="32" customFormat="1" x14ac:dyDescent="0.25">
      <c r="A23" s="1" t="s">
        <v>22</v>
      </c>
      <c r="B23" s="16">
        <f>B21+B20+B22</f>
        <v>1001</v>
      </c>
      <c r="C23" s="17" t="s">
        <v>7</v>
      </c>
      <c r="D23" s="16">
        <f>D21+D20+D22</f>
        <v>1865.5333333333333</v>
      </c>
      <c r="E23" s="17" t="s">
        <v>7</v>
      </c>
      <c r="F23" s="19"/>
      <c r="G23" s="15"/>
      <c r="H23" s="15"/>
      <c r="I23" s="15"/>
      <c r="N23" s="33"/>
    </row>
    <row r="24" spans="1:14" s="32" customFormat="1" ht="15.75" thickBot="1" x14ac:dyDescent="0.3">
      <c r="A24" s="21" t="s">
        <v>23</v>
      </c>
      <c r="B24" s="45">
        <f>B23/B5</f>
        <v>1001</v>
      </c>
      <c r="C24" s="55" t="s">
        <v>7</v>
      </c>
      <c r="D24" s="45">
        <f>D23/D5</f>
        <v>373.10666666666668</v>
      </c>
      <c r="E24" s="55" t="s">
        <v>7</v>
      </c>
      <c r="F24" s="41"/>
      <c r="G24" s="42"/>
      <c r="H24" s="66"/>
      <c r="I24" s="19"/>
      <c r="N24" s="33"/>
    </row>
    <row r="25" spans="1:14" s="32" customFormat="1" ht="15.75" thickTop="1" x14ac:dyDescent="0.25">
      <c r="B25" s="16"/>
      <c r="C25" s="57"/>
      <c r="D25" s="16"/>
      <c r="E25" s="57"/>
      <c r="F25" s="19"/>
      <c r="G25" s="4"/>
      <c r="H25" s="57"/>
      <c r="N25" s="33"/>
    </row>
    <row r="26" spans="1:14" s="32" customFormat="1" x14ac:dyDescent="0.25">
      <c r="A26" s="1" t="s">
        <v>1</v>
      </c>
      <c r="B26" s="58">
        <v>3</v>
      </c>
      <c r="C26" s="59" t="s">
        <v>10</v>
      </c>
      <c r="D26" s="58">
        <v>3</v>
      </c>
      <c r="E26" s="59" t="s">
        <v>10</v>
      </c>
      <c r="F26" s="60"/>
      <c r="G26" s="58">
        <v>3</v>
      </c>
      <c r="H26" s="35" t="s">
        <v>10</v>
      </c>
      <c r="I26" s="19"/>
      <c r="N26" s="33"/>
    </row>
    <row r="27" spans="1:14" s="32" customFormat="1" x14ac:dyDescent="0.25">
      <c r="C27" s="61"/>
      <c r="E27" s="61"/>
      <c r="G27" s="19"/>
      <c r="H27" s="57"/>
      <c r="I27" s="19"/>
      <c r="N27" s="33"/>
    </row>
    <row r="28" spans="1:14" s="32" customFormat="1" x14ac:dyDescent="0.25">
      <c r="A28" s="1"/>
      <c r="B28" s="1"/>
      <c r="C28" s="6"/>
      <c r="D28" s="1"/>
      <c r="E28" s="1"/>
      <c r="F28" s="1"/>
      <c r="G28" s="1"/>
      <c r="H28" s="1"/>
    </row>
    <row r="29" spans="1:14" s="49" customFormat="1" x14ac:dyDescent="0.25">
      <c r="A29" s="37" t="s">
        <v>42</v>
      </c>
      <c r="B29" s="37"/>
      <c r="C29" s="38"/>
      <c r="D29" s="37"/>
      <c r="E29" s="37"/>
      <c r="F29" s="37"/>
      <c r="G29" s="37"/>
      <c r="H29" s="37"/>
    </row>
    <row r="30" spans="1:14" s="19" customFormat="1" x14ac:dyDescent="0.25">
      <c r="A30" s="15" t="s">
        <v>15</v>
      </c>
      <c r="B30" s="18">
        <f>B6/B4/B26</f>
        <v>66.666666666666671</v>
      </c>
      <c r="C30" s="18" t="s">
        <v>16</v>
      </c>
      <c r="D30" s="18">
        <f>B6/D4/D26</f>
        <v>44.44444444444445</v>
      </c>
      <c r="E30" s="18" t="s">
        <v>16</v>
      </c>
      <c r="F30" s="15"/>
      <c r="G30" s="18">
        <f>B6/G4/G26</f>
        <v>44.44444444444445</v>
      </c>
      <c r="H30" s="15" t="s">
        <v>16</v>
      </c>
    </row>
    <row r="31" spans="1:14" s="19" customFormat="1" x14ac:dyDescent="0.25">
      <c r="A31" s="15" t="s">
        <v>17</v>
      </c>
      <c r="B31" s="18"/>
      <c r="C31" s="18"/>
      <c r="D31" s="18">
        <f>D6/D4/D26</f>
        <v>222.2222222222222</v>
      </c>
      <c r="E31" s="18" t="s">
        <v>16</v>
      </c>
      <c r="F31" s="15"/>
      <c r="G31" s="18"/>
      <c r="H31" s="15"/>
    </row>
    <row r="32" spans="1:14" s="32" customFormat="1" x14ac:dyDescent="0.25">
      <c r="A32" s="1"/>
      <c r="B32" s="1"/>
      <c r="C32" s="6"/>
      <c r="D32" s="1"/>
      <c r="E32" s="1"/>
      <c r="F32" s="1"/>
      <c r="G32" s="13"/>
      <c r="H32" s="1"/>
    </row>
    <row r="33" spans="1:9" s="49" customFormat="1" x14ac:dyDescent="0.25">
      <c r="A33" s="37" t="s">
        <v>40</v>
      </c>
      <c r="B33" s="37"/>
      <c r="C33" s="37"/>
      <c r="D33" s="37"/>
      <c r="E33" s="37"/>
      <c r="F33" s="37"/>
      <c r="G33" s="37"/>
      <c r="H33" s="37"/>
    </row>
    <row r="34" spans="1:9" s="19" customFormat="1" x14ac:dyDescent="0.25">
      <c r="A34" s="15" t="s">
        <v>18</v>
      </c>
      <c r="B34" s="18">
        <f>B30*$B$15</f>
        <v>1101.5999999999999</v>
      </c>
      <c r="C34" s="18" t="s">
        <v>8</v>
      </c>
      <c r="D34" s="18">
        <f>D30*$D$15</f>
        <v>734.4</v>
      </c>
      <c r="E34" s="18" t="s">
        <v>8</v>
      </c>
      <c r="F34" s="18"/>
      <c r="G34" s="18">
        <f>H9*G30</f>
        <v>1391.1111111111113</v>
      </c>
      <c r="H34" s="15" t="s">
        <v>8</v>
      </c>
    </row>
    <row r="35" spans="1:9" s="62" customFormat="1" hidden="1" x14ac:dyDescent="0.25">
      <c r="A35" s="11" t="s">
        <v>19</v>
      </c>
      <c r="B35" s="12">
        <v>0</v>
      </c>
      <c r="C35" s="12" t="s">
        <v>8</v>
      </c>
      <c r="D35" s="12">
        <v>0</v>
      </c>
      <c r="E35" s="12" t="s">
        <v>8</v>
      </c>
      <c r="F35" s="12"/>
      <c r="G35" s="12">
        <v>0</v>
      </c>
      <c r="H35" s="11" t="s">
        <v>8</v>
      </c>
    </row>
    <row r="36" spans="1:9" s="62" customFormat="1" hidden="1" x14ac:dyDescent="0.25">
      <c r="A36" s="11" t="s">
        <v>20</v>
      </c>
      <c r="B36" s="12">
        <f>SUM(B34:B35)</f>
        <v>1101.5999999999999</v>
      </c>
      <c r="C36" s="63" t="s">
        <v>8</v>
      </c>
      <c r="D36" s="12">
        <f>SUM(D34:D35)</f>
        <v>734.4</v>
      </c>
      <c r="E36" s="11" t="s">
        <v>8</v>
      </c>
      <c r="F36" s="11"/>
      <c r="G36" s="12">
        <f>G30*(H9)</f>
        <v>1391.1111111111113</v>
      </c>
      <c r="H36" s="11" t="s">
        <v>8</v>
      </c>
      <c r="I36" s="12"/>
    </row>
    <row r="37" spans="1:9" s="32" customFormat="1" x14ac:dyDescent="0.25">
      <c r="C37" s="61"/>
      <c r="G37" s="64"/>
    </row>
    <row r="38" spans="1:9" s="49" customFormat="1" x14ac:dyDescent="0.25">
      <c r="A38" s="37" t="s">
        <v>41</v>
      </c>
      <c r="B38" s="37"/>
      <c r="C38" s="37"/>
      <c r="D38" s="37"/>
      <c r="E38" s="37"/>
      <c r="F38" s="37"/>
      <c r="G38" s="37"/>
      <c r="H38" s="37"/>
    </row>
    <row r="39" spans="1:9" s="19" customFormat="1" x14ac:dyDescent="0.25">
      <c r="A39" s="15" t="s">
        <v>18</v>
      </c>
      <c r="B39" s="18">
        <f>B30*B17</f>
        <v>168</v>
      </c>
      <c r="C39" s="18" t="s">
        <v>8</v>
      </c>
      <c r="D39" s="18">
        <f>D30*D17</f>
        <v>225.60000000000002</v>
      </c>
      <c r="E39" s="18" t="s">
        <v>8</v>
      </c>
      <c r="F39" s="15"/>
      <c r="G39" s="18">
        <v>0</v>
      </c>
      <c r="H39" s="17" t="s">
        <v>8</v>
      </c>
    </row>
    <row r="40" spans="1:9" s="19" customFormat="1" x14ac:dyDescent="0.25">
      <c r="A40" s="15" t="s">
        <v>19</v>
      </c>
      <c r="B40" s="18">
        <f>B24</f>
        <v>1001</v>
      </c>
      <c r="C40" s="18" t="s">
        <v>8</v>
      </c>
      <c r="D40" s="18">
        <f>D24</f>
        <v>373.10666666666668</v>
      </c>
      <c r="E40" s="18" t="s">
        <v>8</v>
      </c>
      <c r="F40" s="15"/>
      <c r="G40" s="18">
        <v>0</v>
      </c>
      <c r="H40" s="17" t="s">
        <v>8</v>
      </c>
    </row>
    <row r="41" spans="1:9" s="19" customFormat="1" ht="15.75" thickBot="1" x14ac:dyDescent="0.3">
      <c r="A41" s="39" t="s">
        <v>24</v>
      </c>
      <c r="B41" s="42">
        <f>B39+B40</f>
        <v>1169</v>
      </c>
      <c r="C41" s="43" t="s">
        <v>8</v>
      </c>
      <c r="D41" s="40">
        <f>D39+D40</f>
        <v>598.70666666666671</v>
      </c>
      <c r="E41" s="43" t="s">
        <v>8</v>
      </c>
      <c r="F41" s="39"/>
      <c r="G41" s="40">
        <f>G30*H7</f>
        <v>586.66666666666674</v>
      </c>
      <c r="H41" s="43" t="s">
        <v>8</v>
      </c>
    </row>
    <row r="42" spans="1:9" s="19" customFormat="1" ht="15.75" thickTop="1" x14ac:dyDescent="0.25">
      <c r="A42" s="15"/>
      <c r="B42" s="16"/>
      <c r="C42" s="17"/>
      <c r="D42" s="18"/>
      <c r="E42" s="17"/>
      <c r="F42" s="15"/>
      <c r="G42" s="18"/>
      <c r="H42" s="17"/>
    </row>
    <row r="43" spans="1:9" s="49" customFormat="1" x14ac:dyDescent="0.25">
      <c r="A43" s="37" t="s">
        <v>37</v>
      </c>
      <c r="B43" s="67" t="str">
        <f>B3</f>
        <v>Güllefass - Eigenmechanisierung</v>
      </c>
      <c r="C43" s="67"/>
      <c r="D43" s="67" t="str">
        <f>D3</f>
        <v>Gemeinschafts- Güllefass</v>
      </c>
      <c r="E43" s="67"/>
      <c r="F43" s="67"/>
      <c r="G43" s="67" t="str">
        <f>G3</f>
        <v>Maschinenring</v>
      </c>
      <c r="H43" s="37"/>
    </row>
    <row r="44" spans="1:9" s="65" customFormat="1" ht="13.5" thickBot="1" x14ac:dyDescent="0.25">
      <c r="A44" s="44" t="s">
        <v>38</v>
      </c>
      <c r="B44" s="45">
        <f>B34+B41</f>
        <v>2270.6</v>
      </c>
      <c r="C44" s="45" t="s">
        <v>8</v>
      </c>
      <c r="D44" s="45">
        <f>D34+D41</f>
        <v>1333.1066666666666</v>
      </c>
      <c r="E44" s="45" t="s">
        <v>8</v>
      </c>
      <c r="F44" s="45"/>
      <c r="G44" s="45">
        <f>G41+G34</f>
        <v>1977.7777777777781</v>
      </c>
      <c r="H44" s="45" t="s">
        <v>8</v>
      </c>
    </row>
    <row r="45" spans="1:9" ht="15.75" thickTop="1" x14ac:dyDescent="0.25"/>
  </sheetData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Maschinenkostenrechnung</vt:lpstr>
      <vt:lpstr>Maschinenkostenrechnung!Druckbereich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2017-11-13T09:27:58Z</dcterms:modified>
</cp:coreProperties>
</file>